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05" windowHeight="6135" activeTab="0"/>
  </bookViews>
  <sheets>
    <sheet name="homecostanalysis" sheetId="1" r:id="rId1"/>
  </sheets>
  <definedNames>
    <definedName name="_xlnm.Print_Area" localSheetId="0">'homecostanalysis'!$A$1:$G$52</definedName>
    <definedName name="printit">'homecostanalysis'!$C$35:$C$35</definedName>
  </definedNames>
  <calcPr fullCalcOnLoad="1"/>
</workbook>
</file>

<file path=xl/sharedStrings.xml><?xml version="1.0" encoding="utf-8"?>
<sst xmlns="http://schemas.openxmlformats.org/spreadsheetml/2006/main" count="51" uniqueCount="43">
  <si>
    <t>Prepared for:</t>
  </si>
  <si>
    <t xml:space="preserve"> </t>
  </si>
  <si>
    <t>Prepared by:</t>
  </si>
  <si>
    <t>Jonnalyn Grover, CRS, GRI</t>
  </si>
  <si>
    <t>Purchase Price</t>
  </si>
  <si>
    <t>Down Payment</t>
  </si>
  <si>
    <t>Loan Balance</t>
  </si>
  <si>
    <t>Interest Rate:</t>
  </si>
  <si>
    <t>Term:</t>
  </si>
  <si>
    <t>Years</t>
  </si>
  <si>
    <t>int</t>
  </si>
  <si>
    <t>prin</t>
  </si>
  <si>
    <t>bal</t>
  </si>
  <si>
    <t>Principal and Interest Per Month:</t>
  </si>
  <si>
    <t>Insurance per month:</t>
  </si>
  <si>
    <t>Real Estate Taxes per month:</t>
  </si>
  <si>
    <t>Mortgage Insurance per month:</t>
  </si>
  <si>
    <t>TOTAL MONTHLY PAYMENT</t>
  </si>
  <si>
    <t>MONTHLY</t>
  </si>
  <si>
    <t>ANNUALLY</t>
  </si>
  <si>
    <t>Interest</t>
  </si>
  <si>
    <t>Taxes</t>
  </si>
  <si>
    <t>Tax Bracket</t>
  </si>
  <si>
    <t>Net Tax Savings per month</t>
  </si>
  <si>
    <t>Appreciation Rate</t>
  </si>
  <si>
    <t>Appreciation per month</t>
  </si>
  <si>
    <t>Principal Paid Avg. per Month</t>
  </si>
  <si>
    <t>Total Annual Income</t>
  </si>
  <si>
    <t>1.           Annual Income</t>
  </si>
  <si>
    <t>divided by Investment</t>
  </si>
  <si>
    <t>=</t>
  </si>
  <si>
    <t>return of and return on Investment at</t>
  </si>
  <si>
    <t>Appreciation</t>
  </si>
  <si>
    <t>2.           Annual Income</t>
  </si>
  <si>
    <t>Note:  Appreciation rates are only estimates based on past experience.  Future appreciation rates cannot be forecast with</t>
  </si>
  <si>
    <t>guaranteed accuracy.</t>
  </si>
  <si>
    <t>Please consult your financial advisor to determine how this approach to real estate acquisition fits into your financial situation.</t>
  </si>
  <si>
    <t>HOME COST ANALYSIS WORKSHEET</t>
  </si>
  <si>
    <t xml:space="preserve">  </t>
  </si>
  <si>
    <t>TOTAL DEDUCTION</t>
  </si>
  <si>
    <t>Total Tax Savings, Monthly appreciation and paid principal</t>
  </si>
  <si>
    <t>Net Annual tax Savings</t>
  </si>
  <si>
    <t>Effective Monthly Payment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</si>
</sst>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color indexed="12"/>
      <name val="Arial"/>
      <family val="0"/>
    </font>
    <font>
      <u val="single"/>
      <sz val="14"/>
      <name val="Arial"/>
      <family val="0"/>
    </font>
    <font>
      <u val="single"/>
      <sz val="10"/>
      <name val="Arial"/>
      <family val="0"/>
    </font>
    <font>
      <i/>
      <sz val="12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color indexed="17"/>
      <name val="Arial"/>
      <family val="2"/>
    </font>
    <font>
      <b/>
      <i/>
      <u val="single"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00B050"/>
      <name val="Arial"/>
      <family val="2"/>
    </font>
    <font>
      <b/>
      <i/>
      <u val="single"/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7" fontId="4" fillId="0" borderId="0" xfId="0" applyNumberFormat="1" applyFont="1" applyFill="1" applyBorder="1" applyAlignment="1" applyProtection="1">
      <alignment/>
      <protection/>
    </xf>
    <xf numFmtId="10" fontId="6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7" fontId="5" fillId="0" borderId="0" xfId="0" applyNumberFormat="1" applyFont="1" applyFill="1" applyBorder="1" applyAlignment="1" applyProtection="1">
      <alignment/>
      <protection/>
    </xf>
    <xf numFmtId="5" fontId="5" fillId="0" borderId="0" xfId="0" applyNumberFormat="1" applyFont="1" applyFill="1" applyBorder="1" applyAlignment="1" applyProtection="1">
      <alignment/>
      <protection/>
    </xf>
    <xf numFmtId="9" fontId="5" fillId="0" borderId="0" xfId="0" applyNumberFormat="1" applyFont="1" applyFill="1" applyBorder="1" applyAlignment="1" applyProtection="1">
      <alignment horizontal="center"/>
      <protection/>
    </xf>
    <xf numFmtId="3" fontId="8" fillId="0" borderId="0" xfId="0" applyNumberFormat="1" applyFont="1" applyFill="1" applyBorder="1" applyAlignment="1" applyProtection="1">
      <alignment/>
      <protection/>
    </xf>
    <xf numFmtId="10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9" fontId="8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right" wrapText="1"/>
      <protection/>
    </xf>
    <xf numFmtId="187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5" fontId="4" fillId="0" borderId="0" xfId="0" applyNumberFormat="1" applyFont="1" applyFill="1" applyBorder="1" applyAlignment="1" applyProtection="1">
      <alignment/>
      <protection/>
    </xf>
    <xf numFmtId="7" fontId="6" fillId="0" borderId="0" xfId="0" applyNumberFormat="1" applyFont="1" applyFill="1" applyBorder="1" applyAlignment="1" applyProtection="1">
      <alignment/>
      <protection/>
    </xf>
    <xf numFmtId="0" fontId="48" fillId="0" borderId="0" xfId="0" applyNumberFormat="1" applyFont="1" applyFill="1" applyBorder="1" applyAlignment="1" applyProtection="1">
      <alignment horizontal="right"/>
      <protection/>
    </xf>
    <xf numFmtId="2" fontId="49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1"/>
  <sheetViews>
    <sheetView tabSelected="1" zoomScalePageLayoutView="0" workbookViewId="0" topLeftCell="A1">
      <selection activeCell="C19" sqref="C19"/>
    </sheetView>
  </sheetViews>
  <sheetFormatPr defaultColWidth="10.00390625" defaultRowHeight="12.75"/>
  <cols>
    <col min="1" max="1" width="34.7109375" style="6" customWidth="1"/>
    <col min="2" max="2" width="11.8515625" style="6" customWidth="1"/>
    <col min="3" max="3" width="12.421875" style="6" customWidth="1"/>
    <col min="4" max="4" width="8.421875" style="6" customWidth="1"/>
    <col min="5" max="5" width="9.421875" style="6" customWidth="1"/>
    <col min="6" max="6" width="4.8515625" style="6" customWidth="1"/>
    <col min="7" max="16384" width="10.00390625" style="6" customWidth="1"/>
  </cols>
  <sheetData>
    <row r="2" ht="17.25" customHeight="1">
      <c r="B2" s="11" t="s">
        <v>37</v>
      </c>
    </row>
    <row r="4" spans="1:2" ht="15" customHeight="1">
      <c r="A4" s="7" t="s">
        <v>0</v>
      </c>
      <c r="B4" s="21" t="s">
        <v>1</v>
      </c>
    </row>
    <row r="5" ht="12.75">
      <c r="A5" s="7"/>
    </row>
    <row r="6" spans="1:2" ht="12.75">
      <c r="A6" s="7" t="s">
        <v>2</v>
      </c>
      <c r="B6" s="6" t="s">
        <v>3</v>
      </c>
    </row>
    <row r="8" spans="1:2" ht="12.75">
      <c r="A8" s="7" t="s">
        <v>4</v>
      </c>
      <c r="B8" s="15">
        <v>190000</v>
      </c>
    </row>
    <row r="9" spans="1:3" ht="12.75">
      <c r="A9" s="7" t="s">
        <v>5</v>
      </c>
      <c r="B9" s="1">
        <f>B8*C9</f>
        <v>6650.000000000001</v>
      </c>
      <c r="C9" s="23">
        <v>0.035</v>
      </c>
    </row>
    <row r="10" spans="1:7" ht="12.75">
      <c r="A10" s="7" t="s">
        <v>6</v>
      </c>
      <c r="B10" s="1">
        <f>B8-B9</f>
        <v>183350</v>
      </c>
      <c r="C10" s="7" t="s">
        <v>7</v>
      </c>
      <c r="D10" s="16">
        <v>0.045</v>
      </c>
      <c r="E10" s="7" t="s">
        <v>8</v>
      </c>
      <c r="F10" s="17">
        <v>30</v>
      </c>
      <c r="G10" s="6" t="s">
        <v>9</v>
      </c>
    </row>
    <row r="11" spans="9:11" ht="12.75">
      <c r="I11" s="6" t="s">
        <v>10</v>
      </c>
      <c r="J11" s="6" t="s">
        <v>11</v>
      </c>
      <c r="K11" s="6" t="s">
        <v>12</v>
      </c>
    </row>
    <row r="12" spans="1:11" ht="14.25" customHeight="1">
      <c r="A12" s="7" t="s">
        <v>13</v>
      </c>
      <c r="B12" s="25">
        <f>PMT(D10/12,F10*12,-B10)</f>
        <v>929.0075155657612</v>
      </c>
      <c r="H12" s="6">
        <v>1</v>
      </c>
      <c r="I12" s="5">
        <f>B10*D10/12</f>
        <v>687.5625</v>
      </c>
      <c r="J12" s="5">
        <f>B12-I12</f>
        <v>241.4450155657612</v>
      </c>
      <c r="K12" s="5">
        <f>B10-J12</f>
        <v>183108.55498443425</v>
      </c>
    </row>
    <row r="13" spans="1:11" ht="12.75">
      <c r="A13" s="7" t="s">
        <v>14</v>
      </c>
      <c r="B13" s="2">
        <f>B8/1000*3/12</f>
        <v>47.5</v>
      </c>
      <c r="H13" s="6">
        <v>2</v>
      </c>
      <c r="I13" s="5">
        <f aca="true" t="shared" si="0" ref="I13:I23">K12*$D$10/12</f>
        <v>686.6570811916284</v>
      </c>
      <c r="J13" s="5">
        <f aca="true" t="shared" si="1" ref="J13:J23">$B$12-I13</f>
        <v>242.35043437413276</v>
      </c>
      <c r="K13" s="5">
        <f aca="true" t="shared" si="2" ref="K13:K23">K12-J13</f>
        <v>182866.20455006012</v>
      </c>
    </row>
    <row r="14" spans="1:11" ht="12.75">
      <c r="A14" s="7" t="s">
        <v>15</v>
      </c>
      <c r="B14" s="2">
        <f>B8/3*0.014134/12</f>
        <v>74.59611111111111</v>
      </c>
      <c r="H14" s="6">
        <v>3</v>
      </c>
      <c r="I14" s="5">
        <f t="shared" si="0"/>
        <v>685.7482670627254</v>
      </c>
      <c r="J14" s="5">
        <f t="shared" si="1"/>
        <v>243.2592485030358</v>
      </c>
      <c r="K14" s="5">
        <f t="shared" si="2"/>
        <v>182622.94530155708</v>
      </c>
    </row>
    <row r="15" spans="1:11" ht="12.75">
      <c r="A15" s="7" t="s">
        <v>16</v>
      </c>
      <c r="B15" s="2">
        <f>IF(C9&lt;0.2,B10*0.005/12,0)</f>
        <v>76.39583333333333</v>
      </c>
      <c r="H15" s="6">
        <v>4</v>
      </c>
      <c r="I15" s="5">
        <f t="shared" si="0"/>
        <v>684.836044880839</v>
      </c>
      <c r="J15" s="5">
        <f t="shared" si="1"/>
        <v>244.17147068492216</v>
      </c>
      <c r="K15" s="5">
        <f t="shared" si="2"/>
        <v>182378.77383087215</v>
      </c>
    </row>
    <row r="16" spans="1:11" ht="15" customHeight="1">
      <c r="A16" s="8" t="s">
        <v>17</v>
      </c>
      <c r="B16" s="26">
        <f>SUM(B12:B15)</f>
        <v>1127.4994600102057</v>
      </c>
      <c r="H16" s="6">
        <v>5</v>
      </c>
      <c r="I16" s="5">
        <f t="shared" si="0"/>
        <v>683.9204018657705</v>
      </c>
      <c r="J16" s="5">
        <f t="shared" si="1"/>
        <v>245.0871136999907</v>
      </c>
      <c r="K16" s="5">
        <f t="shared" si="2"/>
        <v>182133.68671717215</v>
      </c>
    </row>
    <row r="17" spans="1:11" ht="12.75">
      <c r="A17" s="24" t="s">
        <v>23</v>
      </c>
      <c r="B17" s="3">
        <f>B33</f>
        <v>189.2790079358085</v>
      </c>
      <c r="H17" s="6">
        <v>6</v>
      </c>
      <c r="I17" s="5">
        <f t="shared" si="0"/>
        <v>683.0013251893955</v>
      </c>
      <c r="J17" s="5">
        <f t="shared" si="1"/>
        <v>246.00619037636568</v>
      </c>
      <c r="K17" s="5">
        <f t="shared" si="2"/>
        <v>181887.6805267958</v>
      </c>
    </row>
    <row r="18" spans="1:11" ht="12.75">
      <c r="A18" s="27" t="s">
        <v>42</v>
      </c>
      <c r="B18" s="28">
        <f>B16-B17</f>
        <v>938.2204520743971</v>
      </c>
      <c r="H18" s="6">
        <v>7</v>
      </c>
      <c r="I18" s="5">
        <f t="shared" si="0"/>
        <v>682.0788019754842</v>
      </c>
      <c r="J18" s="5">
        <f t="shared" si="1"/>
        <v>246.92871359027697</v>
      </c>
      <c r="K18" s="5">
        <f t="shared" si="2"/>
        <v>181640.7518132055</v>
      </c>
    </row>
    <row r="19" spans="1:11" ht="12.75">
      <c r="A19" s="7"/>
      <c r="B19" s="3"/>
      <c r="H19" s="6">
        <v>8</v>
      </c>
      <c r="I19" s="5">
        <f t="shared" si="0"/>
        <v>681.1528192995206</v>
      </c>
      <c r="J19" s="5">
        <f t="shared" si="1"/>
        <v>247.85469626624058</v>
      </c>
      <c r="K19" s="5">
        <f t="shared" si="2"/>
        <v>181392.89711693928</v>
      </c>
    </row>
    <row r="20" spans="8:11" ht="12.75">
      <c r="H20" s="6">
        <v>9</v>
      </c>
      <c r="I20" s="5">
        <f t="shared" si="0"/>
        <v>680.2233641885223</v>
      </c>
      <c r="J20" s="5">
        <f t="shared" si="1"/>
        <v>248.7841513772389</v>
      </c>
      <c r="K20" s="5">
        <f t="shared" si="2"/>
        <v>181144.11296556203</v>
      </c>
    </row>
    <row r="21" spans="1:11" ht="12.75">
      <c r="A21" s="7"/>
      <c r="H21" s="6">
        <v>10</v>
      </c>
      <c r="I21" s="5">
        <f t="shared" si="0"/>
        <v>679.2904236208576</v>
      </c>
      <c r="J21" s="5">
        <f t="shared" si="1"/>
        <v>249.7170919449036</v>
      </c>
      <c r="K21" s="5">
        <f t="shared" si="2"/>
        <v>180894.39587361712</v>
      </c>
    </row>
    <row r="22" spans="1:11" ht="12.75">
      <c r="A22" s="19"/>
      <c r="B22" s="19" t="s">
        <v>18</v>
      </c>
      <c r="C22" s="19" t="s">
        <v>19</v>
      </c>
      <c r="H22" s="6">
        <v>11</v>
      </c>
      <c r="I22" s="5">
        <f t="shared" si="0"/>
        <v>678.3539845260642</v>
      </c>
      <c r="J22" s="5">
        <f t="shared" si="1"/>
        <v>250.653531039697</v>
      </c>
      <c r="K22" s="5">
        <f t="shared" si="2"/>
        <v>180643.74234257743</v>
      </c>
    </row>
    <row r="23" spans="1:11" ht="12.75">
      <c r="A23" s="7"/>
      <c r="B23" s="5"/>
      <c r="C23" s="5"/>
      <c r="H23" s="6">
        <v>12</v>
      </c>
      <c r="I23" s="5">
        <f t="shared" si="0"/>
        <v>677.4140337846653</v>
      </c>
      <c r="J23" s="5">
        <f t="shared" si="1"/>
        <v>251.59348178109587</v>
      </c>
      <c r="K23" s="5">
        <f t="shared" si="2"/>
        <v>180392.14886079633</v>
      </c>
    </row>
    <row r="24" spans="1:10" ht="12.75">
      <c r="A24" s="7" t="s">
        <v>20</v>
      </c>
      <c r="B24" s="5">
        <f>I24/12</f>
        <v>682.5199206321229</v>
      </c>
      <c r="C24" s="5">
        <f>B24*12</f>
        <v>8190.2390475854745</v>
      </c>
      <c r="I24" s="6">
        <f>SUM(I12:I23)</f>
        <v>8190.2390475854745</v>
      </c>
      <c r="J24" s="6">
        <f>SUM(J12:J23)</f>
        <v>2957.851139203661</v>
      </c>
    </row>
    <row r="25" spans="1:3" ht="12.75">
      <c r="A25" s="7" t="s">
        <v>21</v>
      </c>
      <c r="B25" s="5">
        <f>B14</f>
        <v>74.59611111111111</v>
      </c>
      <c r="C25" s="5">
        <f>B25*12</f>
        <v>895.1533333333334</v>
      </c>
    </row>
    <row r="26" ht="12.75">
      <c r="C26" s="5" t="s">
        <v>1</v>
      </c>
    </row>
    <row r="27" spans="1:3" ht="12.75">
      <c r="A27" s="7" t="s">
        <v>38</v>
      </c>
      <c r="B27" s="5" t="s">
        <v>1</v>
      </c>
      <c r="C27" s="5" t="s">
        <v>1</v>
      </c>
    </row>
    <row r="28" spans="1:3" ht="12.75">
      <c r="A28" s="20" t="s">
        <v>39</v>
      </c>
      <c r="B28" s="5">
        <f>SUM(B23:B27)</f>
        <v>757.116031743234</v>
      </c>
      <c r="C28" s="5">
        <f>SUM(C23:C27)</f>
        <v>9085.392380918807</v>
      </c>
    </row>
    <row r="29" spans="1:3" ht="12.75">
      <c r="A29" s="20"/>
      <c r="C29" s="5"/>
    </row>
    <row r="30" spans="1:3" ht="12.75">
      <c r="A30" s="7" t="s">
        <v>22</v>
      </c>
      <c r="B30" s="18">
        <v>0.25</v>
      </c>
      <c r="C30" s="5"/>
    </row>
    <row r="32" spans="1:2" ht="12.75">
      <c r="A32" s="7" t="s">
        <v>41</v>
      </c>
      <c r="B32" s="3">
        <f>B30*C28</f>
        <v>2271.348095229702</v>
      </c>
    </row>
    <row r="33" spans="1:2" ht="12.75">
      <c r="A33" s="7" t="s">
        <v>23</v>
      </c>
      <c r="B33" s="3">
        <f>B32/12</f>
        <v>189.2790079358085</v>
      </c>
    </row>
    <row r="34" spans="1:2" ht="12.75">
      <c r="A34" s="7"/>
      <c r="B34" s="3"/>
    </row>
    <row r="36" spans="1:3" ht="12.75">
      <c r="A36" s="7" t="s">
        <v>24</v>
      </c>
      <c r="B36" s="18">
        <v>0.01</v>
      </c>
      <c r="C36" s="18">
        <v>0.03</v>
      </c>
    </row>
    <row r="37" spans="1:3" ht="12.75">
      <c r="A37" s="7" t="s">
        <v>25</v>
      </c>
      <c r="B37" s="3">
        <f>B36*B8/12</f>
        <v>158.33333333333334</v>
      </c>
      <c r="C37" s="3">
        <f>C36*B8/12</f>
        <v>475</v>
      </c>
    </row>
    <row r="38" spans="1:3" ht="12.75">
      <c r="A38" s="7" t="s">
        <v>26</v>
      </c>
      <c r="B38" s="3">
        <f>J24/12</f>
        <v>246.48759493363843</v>
      </c>
      <c r="C38" s="3">
        <f>B38</f>
        <v>246.48759493363843</v>
      </c>
    </row>
    <row r="39" spans="1:3" ht="40.5" customHeight="1">
      <c r="A39" s="22" t="s">
        <v>40</v>
      </c>
      <c r="B39" s="3">
        <f>B37+B33+B38</f>
        <v>594.0999362027803</v>
      </c>
      <c r="C39" s="3">
        <f>C37+B33+C38</f>
        <v>910.766602869447</v>
      </c>
    </row>
    <row r="40" spans="1:3" ht="12.75">
      <c r="A40" s="10" t="s">
        <v>27</v>
      </c>
      <c r="B40" s="3">
        <f>B39*12</f>
        <v>7129.199234433364</v>
      </c>
      <c r="C40" s="3">
        <f>C39*12</f>
        <v>10929.199234433363</v>
      </c>
    </row>
    <row r="42" spans="1:6" ht="12.75">
      <c r="A42" s="6" t="s">
        <v>28</v>
      </c>
      <c r="B42" s="12">
        <f>B40</f>
        <v>7129.199234433364</v>
      </c>
      <c r="C42" s="6" t="s">
        <v>29</v>
      </c>
      <c r="E42" s="13">
        <f>B9</f>
        <v>6650.000000000001</v>
      </c>
      <c r="F42" s="6" t="s">
        <v>30</v>
      </c>
    </row>
    <row r="43" spans="1:6" ht="15" customHeight="1">
      <c r="A43" s="4">
        <f>B42/E42</f>
        <v>1.0720600352531373</v>
      </c>
      <c r="B43" s="6" t="s">
        <v>31</v>
      </c>
      <c r="E43" s="14">
        <f>B36</f>
        <v>0.01</v>
      </c>
      <c r="F43" s="6" t="s">
        <v>32</v>
      </c>
    </row>
    <row r="45" spans="1:6" ht="12.75">
      <c r="A45" s="6" t="s">
        <v>33</v>
      </c>
      <c r="B45" s="12">
        <f>C40</f>
        <v>10929.199234433363</v>
      </c>
      <c r="C45" s="6" t="s">
        <v>29</v>
      </c>
      <c r="E45" s="13">
        <f>E42</f>
        <v>6650.000000000001</v>
      </c>
      <c r="F45" s="6" t="s">
        <v>30</v>
      </c>
    </row>
    <row r="46" spans="1:6" ht="15" customHeight="1">
      <c r="A46" s="4">
        <f>B45/E45</f>
        <v>1.6434886066817085</v>
      </c>
      <c r="B46" s="6" t="s">
        <v>31</v>
      </c>
      <c r="E46" s="14">
        <f>C36</f>
        <v>0.03</v>
      </c>
      <c r="F46" s="6" t="s">
        <v>32</v>
      </c>
    </row>
    <row r="48" s="9" customFormat="1" ht="11.25" customHeight="1">
      <c r="A48" s="9" t="s">
        <v>34</v>
      </c>
    </row>
    <row r="49" s="9" customFormat="1" ht="11.25" customHeight="1">
      <c r="A49" s="9" t="s">
        <v>35</v>
      </c>
    </row>
    <row r="50" s="9" customFormat="1" ht="11.25" customHeight="1"/>
    <row r="51" s="9" customFormat="1" ht="11.25" customHeight="1">
      <c r="A51" s="9" t="s">
        <v>36</v>
      </c>
    </row>
    <row r="52" s="9" customFormat="1" ht="11.25" customHeight="1"/>
  </sheetData>
  <sheetProtection/>
  <printOptions/>
  <pageMargins left="0.55" right="0.3" top="0.75" bottom="0.8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Jonnalyn Grover</dc:creator>
  <cp:keywords/>
  <dc:description/>
  <cp:lastModifiedBy>Jonnalyn Grover</cp:lastModifiedBy>
  <cp:lastPrinted>2011-06-09T14:58:22Z</cp:lastPrinted>
  <dcterms:created xsi:type="dcterms:W3CDTF">2009-05-01T16:46:34Z</dcterms:created>
  <dcterms:modified xsi:type="dcterms:W3CDTF">2011-06-09T15:00:24Z</dcterms:modified>
  <cp:category/>
  <cp:version/>
  <cp:contentType/>
  <cp:contentStatus/>
</cp:coreProperties>
</file>